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ristian Saavedra\OneDrive\Escritorio\Proyecto Edificaciones Bogota\IGA\Secretaría Distrital de Salud\ENTREGABLES SDS\Anexos\Cotizaciones\Control Operacional\"/>
    </mc:Choice>
  </mc:AlternateContent>
  <bookViews>
    <workbookView xWindow="-28800" yWindow="0" windowWidth="14400" windowHeight="1560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H24" i="1" l="1"/>
  <c r="H25" i="1"/>
  <c r="H26" i="1"/>
  <c r="H27" i="1"/>
  <c r="H23" i="1"/>
  <c r="H22" i="1"/>
  <c r="G16" i="1"/>
  <c r="G9" i="1"/>
  <c r="H14" i="1"/>
  <c r="G15" i="1"/>
  <c r="H3" i="1"/>
  <c r="F17" i="1"/>
  <c r="H17" i="1" s="1"/>
  <c r="H4" i="1"/>
  <c r="H5" i="1"/>
  <c r="H18" i="1"/>
  <c r="F15" i="1"/>
  <c r="F13" i="1"/>
  <c r="H13" i="1" s="1"/>
  <c r="F10" i="1"/>
  <c r="H10" i="1" s="1"/>
  <c r="F9" i="1"/>
  <c r="F8" i="1"/>
  <c r="H8" i="1" s="1"/>
  <c r="F7" i="1"/>
  <c r="H7" i="1" s="1"/>
  <c r="F11" i="1"/>
  <c r="H11" i="1" s="1"/>
  <c r="F12" i="1"/>
  <c r="H12" i="1" s="1"/>
  <c r="F16" i="1"/>
  <c r="F6" i="1"/>
  <c r="H6" i="1" s="1"/>
  <c r="H28" i="1" l="1"/>
  <c r="H16" i="1"/>
  <c r="H15" i="1"/>
  <c r="H9" i="1"/>
  <c r="H19" i="1" l="1"/>
</calcChain>
</file>

<file path=xl/sharedStrings.xml><?xml version="1.0" encoding="utf-8"?>
<sst xmlns="http://schemas.openxmlformats.org/spreadsheetml/2006/main" count="59" uniqueCount="36">
  <si>
    <t>Ítem</t>
  </si>
  <si>
    <t>Descripción</t>
  </si>
  <si>
    <t>Und</t>
  </si>
  <si>
    <t>Cant</t>
  </si>
  <si>
    <t>Valor unitario</t>
  </si>
  <si>
    <t>Valor total</t>
  </si>
  <si>
    <t>Medidores</t>
  </si>
  <si>
    <t>Instalación de Medidores:</t>
  </si>
  <si>
    <t>Viáticos de montaje</t>
  </si>
  <si>
    <t>Horas hombre montaje</t>
  </si>
  <si>
    <t>Programación y desarrollo de la herramienta en línea</t>
  </si>
  <si>
    <t>Configuración del Sistema de Monitoreo y Desarrollo del Dashboard</t>
  </si>
  <si>
    <t>Acceso Remoto y Almacenamiento Seguro de Datos:</t>
  </si>
  <si>
    <t>Alertas y Notificaciones</t>
  </si>
  <si>
    <t>Pruebas y Validación del Sistema</t>
  </si>
  <si>
    <t>Identificación de Variables Significativas y Desarrollo del Árbol de Decisión</t>
  </si>
  <si>
    <t>Total</t>
  </si>
  <si>
    <t>Mini interruptor tripolar de 6A</t>
  </si>
  <si>
    <t>Mini interruptor monopolar de 6A</t>
  </si>
  <si>
    <t>Borneras cortocircuitables</t>
  </si>
  <si>
    <t>Transformador de corriente</t>
  </si>
  <si>
    <t>Bornera sencilla</t>
  </si>
  <si>
    <t>Bornera para neutro</t>
  </si>
  <si>
    <t>Bornera para tierra</t>
  </si>
  <si>
    <t>Frenos para bornera</t>
  </si>
  <si>
    <t>Cableado de señales</t>
  </si>
  <si>
    <t>Cable para red de comunicación Modbus RTU</t>
  </si>
  <si>
    <t>Accesorios</t>
  </si>
  <si>
    <t>Equpos de comunicación</t>
  </si>
  <si>
    <t>Concentrador de señales</t>
  </si>
  <si>
    <t>m</t>
  </si>
  <si>
    <t>Glb</t>
  </si>
  <si>
    <t>SubTotal</t>
  </si>
  <si>
    <t xml:space="preserve">Medidor de energía Circutor CVM-C10 (Nivel 2) </t>
  </si>
  <si>
    <t xml:space="preserve">Medidor de energía Circutor CVM-C4 (Nivel 2) </t>
  </si>
  <si>
    <t xml:space="preserve">Medidor de energía Heyi HY-2D2Y (Nivel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</si>
</sst>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\ #,##0;[Red]\-&quot;$&quot;\ #,##0"/>
    <numFmt numFmtId="44" formatCode="_-&quot;$&quot;\ * #,##0.00_-;\-&quot;$&quot;\ * #,##0.00_-;_-&quot;$&quot;\ 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Barlow"/>
    </font>
    <font>
      <sz val="11"/>
      <color theme="1"/>
      <name val="Barlow"/>
    </font>
    <font>
      <sz val="8"/>
      <color rgb="FF000000"/>
      <name val="Barlow"/>
    </font>
    <font>
      <b/>
      <sz val="8"/>
      <color rgb="FF000000"/>
      <name val="Barlow"/>
    </font>
    <font>
      <b/>
      <sz val="8"/>
      <color theme="0"/>
      <name val="Barlow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1" tint="0.34998626667073579"/>
      </bottom>
      <diagonal/>
    </border>
    <border>
      <left style="thin">
        <color theme="0"/>
      </left>
      <right/>
      <top style="thin">
        <color theme="1" tint="0.34998626667073579"/>
      </top>
      <bottom style="thin">
        <color theme="0"/>
      </bottom>
      <diagonal/>
    </border>
    <border>
      <left/>
      <right/>
      <top style="thin">
        <color theme="1" tint="0.34998626667073579"/>
      </top>
      <bottom style="thin">
        <color theme="0"/>
      </bottom>
      <diagonal/>
    </border>
    <border>
      <left/>
      <right style="thin">
        <color theme="0"/>
      </right>
      <top style="thin">
        <color theme="1" tint="0.34998626667073579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44" fontId="3" fillId="0" borderId="0" xfId="0" applyNumberFormat="1" applyFont="1"/>
    <xf numFmtId="44" fontId="3" fillId="0" borderId="0" xfId="1" applyFont="1"/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6" fontId="4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6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center" vertical="center" wrapText="1"/>
    </xf>
    <xf numFmtId="6" fontId="5" fillId="3" borderId="4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center" vertical="center" wrapText="1"/>
    </xf>
    <xf numFmtId="6" fontId="4" fillId="3" borderId="5" xfId="0" applyNumberFormat="1" applyFont="1" applyFill="1" applyBorder="1" applyAlignment="1">
      <alignment horizontal="center" vertical="center" wrapText="1"/>
    </xf>
    <xf numFmtId="6" fontId="5" fillId="5" borderId="3" xfId="0" applyNumberFormat="1" applyFont="1" applyFill="1" applyBorder="1" applyAlignment="1">
      <alignment horizontal="center" vertical="center" wrapText="1"/>
    </xf>
    <xf numFmtId="6" fontId="3" fillId="0" borderId="0" xfId="0" applyNumberFormat="1" applyFont="1"/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workbookViewId="0">
      <selection activeCell="K15" sqref="K15"/>
    </sheetView>
  </sheetViews>
  <sheetFormatPr baseColWidth="10" defaultRowHeight="18"/>
  <cols>
    <col min="1" max="1" width="11" style="1"/>
    <col min="2" max="2" width="3.625" style="1" bestFit="1" customWidth="1"/>
    <col min="3" max="3" width="10" style="1" customWidth="1"/>
    <col min="4" max="4" width="24.375" style="1" customWidth="1"/>
    <col min="5" max="5" width="3.25" style="1" bestFit="1" customWidth="1"/>
    <col min="6" max="6" width="3.75" style="1" bestFit="1" customWidth="1"/>
    <col min="7" max="7" width="9.125" style="1" customWidth="1"/>
    <col min="8" max="8" width="8.75" style="1" customWidth="1"/>
    <col min="9" max="9" width="13" style="1" bestFit="1" customWidth="1"/>
    <col min="10" max="10" width="15.625" style="1" bestFit="1" customWidth="1"/>
    <col min="11" max="16384" width="11" style="1"/>
  </cols>
  <sheetData>
    <row r="2" spans="2:8">
      <c r="B2" s="23" t="s">
        <v>0</v>
      </c>
      <c r="C2" s="24"/>
      <c r="D2" s="8" t="s">
        <v>1</v>
      </c>
      <c r="E2" s="7" t="s">
        <v>2</v>
      </c>
      <c r="F2" s="7" t="s">
        <v>3</v>
      </c>
      <c r="G2" s="7" t="s">
        <v>4</v>
      </c>
      <c r="H2" s="7" t="s">
        <v>5</v>
      </c>
    </row>
    <row r="3" spans="2:8" ht="25.5">
      <c r="B3" s="25">
        <v>1</v>
      </c>
      <c r="C3" s="25" t="s">
        <v>6</v>
      </c>
      <c r="D3" s="4" t="s">
        <v>33</v>
      </c>
      <c r="E3" s="5" t="s">
        <v>2</v>
      </c>
      <c r="F3" s="5">
        <v>2</v>
      </c>
      <c r="G3" s="6">
        <v>1250000</v>
      </c>
      <c r="H3" s="6">
        <f>+G3*F3</f>
        <v>2500000</v>
      </c>
    </row>
    <row r="4" spans="2:8" ht="25.5">
      <c r="B4" s="25"/>
      <c r="C4" s="25"/>
      <c r="D4" s="4" t="s">
        <v>34</v>
      </c>
      <c r="E4" s="5" t="s">
        <v>2</v>
      </c>
      <c r="F4" s="5">
        <v>6</v>
      </c>
      <c r="G4" s="6">
        <v>740000</v>
      </c>
      <c r="H4" s="6">
        <f t="shared" ref="H4:H18" si="0">+G4*F4</f>
        <v>4440000</v>
      </c>
    </row>
    <row r="5" spans="2:8" ht="25.5">
      <c r="B5" s="25"/>
      <c r="C5" s="25"/>
      <c r="D5" s="4" t="s">
        <v>35</v>
      </c>
      <c r="E5" s="5" t="s">
        <v>2</v>
      </c>
      <c r="F5" s="5">
        <v>23</v>
      </c>
      <c r="G5" s="6">
        <v>400000</v>
      </c>
      <c r="H5" s="6">
        <f t="shared" si="0"/>
        <v>9200000</v>
      </c>
    </row>
    <row r="6" spans="2:8">
      <c r="B6" s="25"/>
      <c r="C6" s="25"/>
      <c r="D6" s="4" t="s">
        <v>17</v>
      </c>
      <c r="E6" s="5" t="s">
        <v>2</v>
      </c>
      <c r="F6" s="5">
        <f>+SUM($F$3:$F$5)*1</f>
        <v>31</v>
      </c>
      <c r="G6" s="6">
        <v>45500</v>
      </c>
      <c r="H6" s="6">
        <f t="shared" si="0"/>
        <v>1410500</v>
      </c>
    </row>
    <row r="7" spans="2:8">
      <c r="B7" s="25"/>
      <c r="C7" s="25"/>
      <c r="D7" s="4" t="s">
        <v>18</v>
      </c>
      <c r="E7" s="5" t="s">
        <v>2</v>
      </c>
      <c r="F7" s="5">
        <f t="shared" ref="F7:F16" si="1">+SUM($F$3:$F$5)*1</f>
        <v>31</v>
      </c>
      <c r="G7" s="6">
        <v>21384.3</v>
      </c>
      <c r="H7" s="6">
        <f t="shared" si="0"/>
        <v>662913.29999999993</v>
      </c>
    </row>
    <row r="8" spans="2:8">
      <c r="B8" s="25"/>
      <c r="C8" s="25"/>
      <c r="D8" s="4" t="s">
        <v>19</v>
      </c>
      <c r="E8" s="5" t="s">
        <v>2</v>
      </c>
      <c r="F8" s="5">
        <f>+SUM($F$3:$F$5)*3</f>
        <v>93</v>
      </c>
      <c r="G8" s="6">
        <v>22500</v>
      </c>
      <c r="H8" s="6">
        <f t="shared" si="0"/>
        <v>2092500</v>
      </c>
    </row>
    <row r="9" spans="2:8">
      <c r="B9" s="25"/>
      <c r="C9" s="25"/>
      <c r="D9" s="4" t="s">
        <v>20</v>
      </c>
      <c r="E9" s="5" t="s">
        <v>2</v>
      </c>
      <c r="F9" s="5">
        <f>+SUM($F$3:$F$5)*3</f>
        <v>93</v>
      </c>
      <c r="G9" s="6">
        <f>60*4000</f>
        <v>240000</v>
      </c>
      <c r="H9" s="6">
        <f t="shared" si="0"/>
        <v>22320000</v>
      </c>
    </row>
    <row r="10" spans="2:8">
      <c r="B10" s="25"/>
      <c r="C10" s="25"/>
      <c r="D10" s="4" t="s">
        <v>21</v>
      </c>
      <c r="E10" s="5" t="s">
        <v>2</v>
      </c>
      <c r="F10" s="5">
        <f>+SUM($F$3:$F$5)*1</f>
        <v>31</v>
      </c>
      <c r="G10" s="6">
        <v>4641</v>
      </c>
      <c r="H10" s="6">
        <f t="shared" si="0"/>
        <v>143871</v>
      </c>
    </row>
    <row r="11" spans="2:8">
      <c r="B11" s="25"/>
      <c r="C11" s="25"/>
      <c r="D11" s="4" t="s">
        <v>22</v>
      </c>
      <c r="E11" s="5" t="s">
        <v>2</v>
      </c>
      <c r="F11" s="5">
        <f t="shared" si="1"/>
        <v>31</v>
      </c>
      <c r="G11" s="6">
        <v>4641</v>
      </c>
      <c r="H11" s="6">
        <f t="shared" si="0"/>
        <v>143871</v>
      </c>
    </row>
    <row r="12" spans="2:8">
      <c r="B12" s="25"/>
      <c r="C12" s="25"/>
      <c r="D12" s="4" t="s">
        <v>23</v>
      </c>
      <c r="E12" s="5" t="s">
        <v>2</v>
      </c>
      <c r="F12" s="5">
        <f t="shared" si="1"/>
        <v>31</v>
      </c>
      <c r="G12" s="6">
        <v>13637.4</v>
      </c>
      <c r="H12" s="6">
        <f t="shared" si="0"/>
        <v>422759.39999999997</v>
      </c>
    </row>
    <row r="13" spans="2:8">
      <c r="B13" s="25"/>
      <c r="C13" s="25"/>
      <c r="D13" s="4" t="s">
        <v>24</v>
      </c>
      <c r="E13" s="5" t="s">
        <v>2</v>
      </c>
      <c r="F13" s="5">
        <f>+SUM($F$3:$F$5)*2</f>
        <v>62</v>
      </c>
      <c r="G13" s="6">
        <v>2975</v>
      </c>
      <c r="H13" s="6">
        <f t="shared" si="0"/>
        <v>184450</v>
      </c>
    </row>
    <row r="14" spans="2:8">
      <c r="B14" s="25"/>
      <c r="C14" s="25"/>
      <c r="D14" s="4" t="s">
        <v>25</v>
      </c>
      <c r="E14" s="5" t="s">
        <v>30</v>
      </c>
      <c r="F14" s="5">
        <f>+SUM($F$3:$F$5)*10*5</f>
        <v>1550</v>
      </c>
      <c r="G14" s="6">
        <v>1750</v>
      </c>
      <c r="H14" s="6">
        <f t="shared" si="0"/>
        <v>2712500</v>
      </c>
    </row>
    <row r="15" spans="2:8" ht="25.5">
      <c r="B15" s="25"/>
      <c r="C15" s="25"/>
      <c r="D15" s="4" t="s">
        <v>26</v>
      </c>
      <c r="E15" s="5" t="s">
        <v>30</v>
      </c>
      <c r="F15" s="5">
        <f>+SUM($F$3:$F$5)*2</f>
        <v>62</v>
      </c>
      <c r="G15" s="6">
        <f>2.5*4000</f>
        <v>10000</v>
      </c>
      <c r="H15" s="6">
        <f t="shared" si="0"/>
        <v>620000</v>
      </c>
    </row>
    <row r="16" spans="2:8">
      <c r="B16" s="25"/>
      <c r="C16" s="25"/>
      <c r="D16" s="4" t="s">
        <v>27</v>
      </c>
      <c r="E16" s="5" t="s">
        <v>31</v>
      </c>
      <c r="F16" s="5">
        <f t="shared" si="1"/>
        <v>31</v>
      </c>
      <c r="G16" s="6">
        <f>80000-3700</f>
        <v>76300</v>
      </c>
      <c r="H16" s="6">
        <f t="shared" si="0"/>
        <v>2365300</v>
      </c>
    </row>
    <row r="17" spans="2:10">
      <c r="B17" s="25"/>
      <c r="C17" s="25"/>
      <c r="D17" s="4" t="s">
        <v>28</v>
      </c>
      <c r="E17" s="5" t="s">
        <v>2</v>
      </c>
      <c r="F17" s="5">
        <f>8</f>
        <v>8</v>
      </c>
      <c r="G17" s="6">
        <v>1487500</v>
      </c>
      <c r="H17" s="6">
        <f t="shared" si="0"/>
        <v>11900000</v>
      </c>
    </row>
    <row r="18" spans="2:10">
      <c r="B18" s="25"/>
      <c r="C18" s="25"/>
      <c r="D18" s="4" t="s">
        <v>29</v>
      </c>
      <c r="E18" s="5" t="s">
        <v>2</v>
      </c>
      <c r="F18" s="5">
        <v>1</v>
      </c>
      <c r="G18" s="6">
        <v>3570000</v>
      </c>
      <c r="H18" s="6">
        <f t="shared" si="0"/>
        <v>3570000</v>
      </c>
    </row>
    <row r="19" spans="2:10">
      <c r="B19" s="26"/>
      <c r="C19" s="26"/>
      <c r="D19" s="12" t="s">
        <v>32</v>
      </c>
      <c r="E19" s="13"/>
      <c r="F19" s="13"/>
      <c r="G19" s="14"/>
      <c r="H19" s="14">
        <f>+SUM(H3:H18)</f>
        <v>64688664.699999996</v>
      </c>
      <c r="I19" s="2"/>
      <c r="J19" s="3"/>
    </row>
    <row r="20" spans="2:10">
      <c r="B20" s="27">
        <v>2</v>
      </c>
      <c r="C20" s="29" t="s">
        <v>7</v>
      </c>
      <c r="D20" s="15" t="s">
        <v>8</v>
      </c>
      <c r="E20" s="16" t="s">
        <v>2</v>
      </c>
      <c r="F20" s="16">
        <v>1</v>
      </c>
      <c r="G20" s="17">
        <v>8640000</v>
      </c>
      <c r="H20" s="17">
        <v>8640000</v>
      </c>
      <c r="J20" s="19"/>
    </row>
    <row r="21" spans="2:10">
      <c r="B21" s="25"/>
      <c r="C21" s="30"/>
      <c r="D21" s="4" t="s">
        <v>9</v>
      </c>
      <c r="E21" s="5" t="s">
        <v>2</v>
      </c>
      <c r="F21" s="5">
        <v>1</v>
      </c>
      <c r="G21" s="6">
        <v>12368684</v>
      </c>
      <c r="H21" s="6">
        <v>12368684</v>
      </c>
    </row>
    <row r="22" spans="2:10">
      <c r="B22" s="28"/>
      <c r="C22" s="31"/>
      <c r="D22" s="9" t="s">
        <v>32</v>
      </c>
      <c r="E22" s="10"/>
      <c r="F22" s="10"/>
      <c r="G22" s="11"/>
      <c r="H22" s="11">
        <f>+SUM(H20:H21)</f>
        <v>21008684</v>
      </c>
    </row>
    <row r="23" spans="2:10" ht="25.5">
      <c r="B23" s="32">
        <v>3</v>
      </c>
      <c r="C23" s="32" t="s">
        <v>10</v>
      </c>
      <c r="D23" s="15" t="s">
        <v>11</v>
      </c>
      <c r="E23" s="16" t="s">
        <v>31</v>
      </c>
      <c r="F23" s="16">
        <v>1</v>
      </c>
      <c r="G23" s="17">
        <v>1525000</v>
      </c>
      <c r="H23" s="17">
        <f>+G23*F23</f>
        <v>1525000</v>
      </c>
    </row>
    <row r="24" spans="2:10" ht="25.5">
      <c r="B24" s="33"/>
      <c r="C24" s="33"/>
      <c r="D24" s="4" t="s">
        <v>12</v>
      </c>
      <c r="E24" s="5" t="s">
        <v>31</v>
      </c>
      <c r="F24" s="5">
        <v>1</v>
      </c>
      <c r="G24" s="6">
        <v>750000</v>
      </c>
      <c r="H24" s="6">
        <f t="shared" ref="H24:H27" si="2">+G24*F24</f>
        <v>750000</v>
      </c>
    </row>
    <row r="25" spans="2:10">
      <c r="B25" s="33"/>
      <c r="C25" s="33"/>
      <c r="D25" s="4" t="s">
        <v>13</v>
      </c>
      <c r="E25" s="5" t="s">
        <v>31</v>
      </c>
      <c r="F25" s="5">
        <v>1</v>
      </c>
      <c r="G25" s="6">
        <v>200000</v>
      </c>
      <c r="H25" s="6">
        <f t="shared" si="2"/>
        <v>200000</v>
      </c>
    </row>
    <row r="26" spans="2:10">
      <c r="B26" s="33"/>
      <c r="C26" s="33"/>
      <c r="D26" s="4" t="s">
        <v>14</v>
      </c>
      <c r="E26" s="5" t="s">
        <v>2</v>
      </c>
      <c r="F26" s="5">
        <v>31</v>
      </c>
      <c r="G26" s="6">
        <v>75000</v>
      </c>
      <c r="H26" s="6">
        <f t="shared" si="2"/>
        <v>2325000</v>
      </c>
    </row>
    <row r="27" spans="2:10" ht="38.25">
      <c r="B27" s="33"/>
      <c r="C27" s="33"/>
      <c r="D27" s="4" t="s">
        <v>15</v>
      </c>
      <c r="E27" s="5" t="s">
        <v>31</v>
      </c>
      <c r="F27" s="5">
        <v>1</v>
      </c>
      <c r="G27" s="6">
        <v>1200000</v>
      </c>
      <c r="H27" s="6">
        <f t="shared" si="2"/>
        <v>1200000</v>
      </c>
    </row>
    <row r="28" spans="2:10">
      <c r="B28" s="34"/>
      <c r="C28" s="34"/>
      <c r="D28" s="9" t="s">
        <v>32</v>
      </c>
      <c r="E28" s="10"/>
      <c r="F28" s="10"/>
      <c r="G28" s="11"/>
      <c r="H28" s="11">
        <f>SUM(H23:H27)</f>
        <v>6000000</v>
      </c>
      <c r="J28" s="19"/>
    </row>
    <row r="29" spans="2:10">
      <c r="B29" s="20" t="s">
        <v>16</v>
      </c>
      <c r="C29" s="21"/>
      <c r="D29" s="21"/>
      <c r="E29" s="21"/>
      <c r="F29" s="21"/>
      <c r="G29" s="22"/>
      <c r="H29" s="18">
        <v>91697341</v>
      </c>
    </row>
  </sheetData>
  <mergeCells count="8">
    <mergeCell ref="B29:G29"/>
    <mergeCell ref="B2:C2"/>
    <mergeCell ref="B3:B19"/>
    <mergeCell ref="C3:C19"/>
    <mergeCell ref="B20:B22"/>
    <mergeCell ref="C20:C22"/>
    <mergeCell ref="B23:B28"/>
    <mergeCell ref="C23:C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1D1878DB1335499DDB13F3A4C3009B" ma:contentTypeVersion="19" ma:contentTypeDescription="Ein neues Dokument erstellen." ma:contentTypeScope="" ma:versionID="2764515310b66be40b74970f1ab09e03">
  <xsd:schema xmlns:xsd="http://www.w3.org/2001/XMLSchema" xmlns:xs="http://www.w3.org/2001/XMLSchema" xmlns:p="http://schemas.microsoft.com/office/2006/metadata/properties" xmlns:ns2="388ba771-cdb3-4ab4-b105-079ba08c4720" xmlns:ns3="eabf0ec1-5846-45d3-901d-efa415327165" xmlns:ns4="484c8c59-755d-4516-b8d2-1621b38262b4" targetNamespace="http://schemas.microsoft.com/office/2006/metadata/properties" ma:root="true" ma:fieldsID="09bc53a79a7a89d943a09881b00ab926" ns2:_="" ns3:_="" ns4:_="">
    <xsd:import namespace="388ba771-cdb3-4ab4-b105-079ba08c4720"/>
    <xsd:import namespace="eabf0ec1-5846-45d3-901d-efa415327165"/>
    <xsd:import namespace="484c8c59-755d-4516-b8d2-1621b3826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8ba771-cdb3-4ab4-b105-079ba08c47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f0ec1-5846-45d3-901d-efa41532716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8c59-755d-4516-b8d2-1621b38262b4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885589fd-bed1-4f41-bda0-46e8ec2024eb}" ma:internalName="TaxCatchAll" ma:showField="CatchAllData" ma:web="eabf0ec1-5846-45d3-901d-efa4153271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bf0ec1-5846-45d3-901d-efa415327165">
      <UserInfo>
        <DisplayName/>
        <AccountId xsi:nil="true"/>
        <AccountType/>
      </UserInfo>
    </SharedWithUsers>
    <MediaLengthInSeconds xmlns="388ba771-cdb3-4ab4-b105-079ba08c4720" xsi:nil="true"/>
    <_Flow_SignoffStatus xmlns="388ba771-cdb3-4ab4-b105-079ba08c4720" xsi:nil="true"/>
    <TaxCatchAll xmlns="484c8c59-755d-4516-b8d2-1621b38262b4" xsi:nil="true"/>
    <lcf76f155ced4ddcb4097134ff3c332f xmlns="388ba771-cdb3-4ab4-b105-079ba08c47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0551D2-8130-4038-B21A-61C1C498F128}"/>
</file>

<file path=customXml/itemProps2.xml><?xml version="1.0" encoding="utf-8"?>
<ds:datastoreItem xmlns:ds="http://schemas.openxmlformats.org/officeDocument/2006/customXml" ds:itemID="{6A6E1E8D-3EF6-4B19-B3B0-ABB1B55994FE}"/>
</file>

<file path=customXml/itemProps3.xml><?xml version="1.0" encoding="utf-8"?>
<ds:datastoreItem xmlns:ds="http://schemas.openxmlformats.org/officeDocument/2006/customXml" ds:itemID="{8A2B1487-439E-41BD-8AF1-3F6E8EC02D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Fabian Alonso Garcia Barrios</dc:creator>
  <cp:lastModifiedBy>Cristian Saavedra</cp:lastModifiedBy>
  <dcterms:created xsi:type="dcterms:W3CDTF">2024-02-15T14:48:42Z</dcterms:created>
  <dcterms:modified xsi:type="dcterms:W3CDTF">2024-03-14T21:23:22Z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0x0101003B1D1878DB1335499DDB13F3A4C3009B</vt:lpwstr>
  </property>
  <property fmtid="{D5CDD505-2E9C-101B-9397-08002B2CF9AE}" pid="3" name="Order">
    <vt:r8>40700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